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/>
  <mc:AlternateContent xmlns:mc="http://schemas.openxmlformats.org/markup-compatibility/2006">
    <mc:Choice Requires="x15">
      <x15ac:absPath xmlns:x15ac="http://schemas.microsoft.com/office/spreadsheetml/2010/11/ac" url="/Users/sophielecathelinais/Library/CloudStorage/GoogleDrive-info@act-theatre.ca/Mon disque/3000_SERVICES_AUX_MEMBRES/3100_Aide aux membres/2160_Outils, astuces et autres/"/>
    </mc:Choice>
  </mc:AlternateContent>
  <xr:revisionPtr revIDLastSave="0" documentId="13_ncr:1_{9352CAB5-66EE-6849-9EAB-E107904670A3}" xr6:coauthVersionLast="47" xr6:coauthVersionMax="47" xr10:uidLastSave="{00000000-0000-0000-0000-000000000000}"/>
  <bookViews>
    <workbookView xWindow="21080" yWindow="500" windowWidth="30680" windowHeight="19400" xr2:uid="{00000000-000D-0000-FFFF-FFFF00000000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1">
      <go:sheetsCustomData xmlns:go="http://customooxmlschemas.google.com/" r:id="rId5" roundtripDataSignature="AMtx7mh6+3wO5X6KpKlfx0EeHASzZusFhQ=="/>
    </ext>
  </extLst>
</workbook>
</file>

<file path=xl/calcChain.xml><?xml version="1.0" encoding="utf-8"?>
<calcChain xmlns="http://schemas.openxmlformats.org/spreadsheetml/2006/main">
  <c r="E10" i="1" l="1"/>
  <c r="E29" i="1"/>
  <c r="E16" i="1"/>
  <c r="E20" i="1"/>
  <c r="E13" i="1"/>
  <c r="E27" i="1"/>
  <c r="E14" i="1"/>
  <c r="E15" i="1" l="1"/>
  <c r="E34" i="1"/>
  <c r="E35" i="1" s="1"/>
  <c r="E7" i="1"/>
  <c r="E8" i="1" s="1"/>
  <c r="E28" i="1" l="1"/>
  <c r="E9" i="1"/>
  <c r="E11" i="1" s="1"/>
  <c r="E19" i="1" s="1"/>
  <c r="E42" i="1"/>
  <c r="E30" i="1" l="1"/>
  <c r="E36" i="1" s="1"/>
  <c r="E21" i="1"/>
  <c r="E41" i="1"/>
  <c r="E4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6" authorId="0" shapeId="0" xr:uid="{00000000-0006-0000-0000-000001000000}">
      <text>
        <r>
          <rPr>
            <sz val="10"/>
            <color rgb="FF000000"/>
            <rFont val="Verdana"/>
            <family val="2"/>
            <scheme val="minor"/>
          </rPr>
          <t>======
ID#AAAAuqKQJfU
Martin Gagné    (2023-04-04 16:08:38)
Insérer le cachet</t>
        </r>
      </text>
    </comment>
    <comment ref="E25" authorId="0" shapeId="0" xr:uid="{00000000-0006-0000-0000-000003000000}">
      <text>
        <r>
          <rPr>
            <sz val="10"/>
            <color rgb="FF000000"/>
            <rFont val="Verdana"/>
            <family val="2"/>
          </rPr>
          <t xml:space="preserve">======
</t>
        </r>
        <r>
          <rPr>
            <sz val="10"/>
            <color rgb="FF000000"/>
            <rFont val="Verdana"/>
            <family val="2"/>
          </rPr>
          <t xml:space="preserve">ID#AAAAuqKQJfM
</t>
        </r>
        <r>
          <rPr>
            <sz val="10"/>
            <color rgb="FF000000"/>
            <rFont val="Verdana"/>
            <family val="2"/>
          </rPr>
          <t xml:space="preserve">Martin Gagné    (2023-04-04 16:08:38)
</t>
        </r>
        <r>
          <rPr>
            <sz val="10"/>
            <color rgb="FF000000"/>
            <rFont val="Verdana"/>
            <family val="2"/>
          </rPr>
          <t>Insérer le montant de la redevance par spectacle</t>
        </r>
      </text>
    </comment>
    <comment ref="E26" authorId="0" shapeId="0" xr:uid="{00000000-0006-0000-0000-000002000000}">
      <text>
        <r>
          <rPr>
            <sz val="10"/>
            <color rgb="FF000000"/>
            <rFont val="Verdana"/>
            <family val="2"/>
            <scheme val="minor"/>
          </rPr>
          <t>======
ID#AAAAuqKQJfQ
Martin Gagné    (2023-04-04 16:08:38)
Insérer le nombre de spectacles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hsVN+1JYQZJfaKmlhvYbVuPIZKNA=="/>
    </ext>
  </extLst>
</comments>
</file>

<file path=xl/sharedStrings.xml><?xml version="1.0" encoding="utf-8"?>
<sst xmlns="http://schemas.openxmlformats.org/spreadsheetml/2006/main" count="27" uniqueCount="20">
  <si>
    <t>CALCUL DES TAXES SUR LES CACHETS 
APASQ</t>
  </si>
  <si>
    <t>CACHET</t>
  </si>
  <si>
    <t>Part du producteur (CSAS)</t>
  </si>
  <si>
    <t>Sous-Total</t>
  </si>
  <si>
    <t>TPS</t>
  </si>
  <si>
    <t>TVQ</t>
  </si>
  <si>
    <t>CACHET TOTAL</t>
  </si>
  <si>
    <t>Part du concepteur  (CSAS)</t>
  </si>
  <si>
    <t>Cotisation syndicale</t>
  </si>
  <si>
    <t>Total des prélèvements (remises à l'APASQ)</t>
  </si>
  <si>
    <t>sans les redevances</t>
  </si>
  <si>
    <t>TOTAL DES PRÉLÈVEMENTS</t>
  </si>
  <si>
    <t>TOTAL À VERSER au concepteur</t>
  </si>
  <si>
    <t>REDEVANCES PAR REPRÉSENTATIONS</t>
  </si>
  <si>
    <t>Nombre de représentations</t>
  </si>
  <si>
    <t>REDEVANCES TOTALES</t>
  </si>
  <si>
    <t>TOTAL DES REDEVANCES</t>
  </si>
  <si>
    <t>Total des redevances (remises à l'APASQ)</t>
  </si>
  <si>
    <t>CACHET ET REDEVANCES TOTAL</t>
  </si>
  <si>
    <t>Total remises à l'APASQ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</si>
</sst>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6" formatCode="_ * #,##0.00_ \ [$$-C0C]_ ;_ * \-#,##0.00\ \ [$$-C0C]_ ;_ * &quot;-&quot;??_ \ [$$-C0C]_ ;_ @_ "/>
    <numFmt numFmtId="167" formatCode="_ * #,##0.00_)&quot; $&quot;_ ;_ * \(#,##0.00\)&quot; $&quot;_ ;_ * &quot;-&quot;??_)&quot; $&quot;_ ;_ @_ "/>
    <numFmt numFmtId="168" formatCode="0.000%"/>
  </numFmts>
  <fonts count="13">
    <font>
      <sz val="10"/>
      <color rgb="FF000000"/>
      <name val="Verdana"/>
      <scheme val="minor"/>
    </font>
    <font>
      <sz val="9"/>
      <color theme="1"/>
      <name val="Arimo"/>
    </font>
    <font>
      <sz val="9"/>
      <color theme="1"/>
      <name val="Arial"/>
      <family val="2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sz val="14"/>
      <color theme="1"/>
      <name val="Arimo"/>
    </font>
    <font>
      <b/>
      <sz val="9"/>
      <color theme="1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i/>
      <sz val="9"/>
      <color theme="1"/>
      <name val="Arial"/>
      <family val="2"/>
    </font>
    <font>
      <sz val="9"/>
      <color rgb="FFFF0000"/>
      <name val="Arimo"/>
    </font>
    <font>
      <sz val="10"/>
      <color rgb="FF000000"/>
      <name val="Verdana"/>
      <family val="2"/>
    </font>
    <font>
      <sz val="10"/>
      <color rgb="FF000000"/>
      <name val="Verdana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/>
    <xf numFmtId="0" fontId="6" fillId="0" borderId="0" xfId="0" applyFont="1"/>
    <xf numFmtId="164" fontId="6" fillId="0" borderId="0" xfId="0" applyNumberFormat="1" applyFont="1"/>
    <xf numFmtId="9" fontId="2" fillId="0" borderId="0" xfId="0" applyNumberFormat="1" applyFont="1"/>
    <xf numFmtId="164" fontId="2" fillId="0" borderId="1" xfId="0" applyNumberFormat="1" applyFont="1" applyBorder="1"/>
    <xf numFmtId="164" fontId="2" fillId="0" borderId="0" xfId="0" applyNumberFormat="1" applyFont="1"/>
    <xf numFmtId="164" fontId="2" fillId="0" borderId="2" xfId="0" applyNumberFormat="1" applyFont="1" applyBorder="1"/>
    <xf numFmtId="9" fontId="7" fillId="0" borderId="0" xfId="0" applyNumberFormat="1" applyFont="1"/>
    <xf numFmtId="164" fontId="7" fillId="0" borderId="0" xfId="0" applyNumberFormat="1" applyFont="1"/>
    <xf numFmtId="164" fontId="7" fillId="0" borderId="2" xfId="0" applyNumberFormat="1" applyFont="1" applyBorder="1"/>
    <xf numFmtId="0" fontId="8" fillId="0" borderId="0" xfId="0" applyFont="1"/>
    <xf numFmtId="164" fontId="8" fillId="0" borderId="0" xfId="0" applyNumberFormat="1" applyFont="1"/>
    <xf numFmtId="0" fontId="9" fillId="0" borderId="0" xfId="0" applyFont="1" applyAlignment="1">
      <alignment vertical="top"/>
    </xf>
    <xf numFmtId="0" fontId="1" fillId="0" borderId="1" xfId="0" applyFont="1" applyBorder="1"/>
    <xf numFmtId="0" fontId="2" fillId="0" borderId="0" xfId="0" applyFont="1" applyAlignment="1">
      <alignment horizontal="right"/>
    </xf>
    <xf numFmtId="164" fontId="6" fillId="0" borderId="3" xfId="0" applyNumberFormat="1" applyFont="1" applyBorder="1"/>
    <xf numFmtId="9" fontId="10" fillId="0" borderId="0" xfId="0" applyNumberFormat="1" applyFont="1"/>
    <xf numFmtId="166" fontId="10" fillId="0" borderId="0" xfId="0" applyNumberFormat="1" applyFont="1"/>
    <xf numFmtId="166" fontId="1" fillId="0" borderId="0" xfId="0" applyNumberFormat="1" applyFont="1"/>
    <xf numFmtId="166" fontId="1" fillId="0" borderId="1" xfId="0" applyNumberFormat="1" applyFont="1" applyBorder="1"/>
    <xf numFmtId="167" fontId="1" fillId="0" borderId="0" xfId="0" applyNumberFormat="1" applyFont="1"/>
    <xf numFmtId="0" fontId="3" fillId="0" borderId="0" xfId="0" applyFont="1" applyAlignment="1">
      <alignment horizontal="left" vertical="center" wrapText="1"/>
    </xf>
    <xf numFmtId="0" fontId="0" fillId="0" borderId="0" xfId="0"/>
    <xf numFmtId="168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tabSelected="1" zoomScale="170" zoomScaleNormal="170" workbookViewId="0">
      <selection activeCell="E11" sqref="E11"/>
    </sheetView>
  </sheetViews>
  <sheetFormatPr baseColWidth="10" defaultColWidth="11.1640625" defaultRowHeight="15" customHeight="1"/>
  <cols>
    <col min="1" max="1" width="4.5" customWidth="1"/>
    <col min="2" max="2" width="9.33203125" customWidth="1"/>
    <col min="3" max="3" width="11.83203125" customWidth="1"/>
    <col min="4" max="4" width="12.5" customWidth="1"/>
    <col min="5" max="5" width="23" customWidth="1"/>
    <col min="6" max="6" width="9.1640625" customWidth="1"/>
    <col min="7" max="7" width="10.5" hidden="1" customWidth="1"/>
    <col min="8" max="26" width="9.33203125" customWidth="1"/>
  </cols>
  <sheetData>
    <row r="1" spans="1:26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67.5" customHeight="1">
      <c r="A2" s="2"/>
      <c r="B2" s="2"/>
      <c r="C2" s="3"/>
      <c r="D2" s="28" t="s">
        <v>0</v>
      </c>
      <c r="E2" s="29"/>
      <c r="F2" s="2"/>
      <c r="G2" s="2" t="b">
        <v>0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1.25" customHeight="1">
      <c r="A3" s="2"/>
      <c r="B3" s="2"/>
      <c r="C3" s="3"/>
      <c r="D3" s="4"/>
      <c r="E3" s="5"/>
      <c r="F3" s="2"/>
      <c r="G3" s="2" t="b">
        <v>0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A4" s="2"/>
      <c r="B4" s="2"/>
      <c r="C4" s="6"/>
      <c r="D4" s="4"/>
      <c r="E4" s="5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2.75" customHeight="1">
      <c r="A5" s="1"/>
      <c r="B5" s="7"/>
      <c r="C5" s="7"/>
      <c r="D5" s="7"/>
      <c r="E5" s="7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>
      <c r="A6" s="7"/>
      <c r="B6" s="8" t="s">
        <v>1</v>
      </c>
      <c r="C6" s="8"/>
      <c r="D6" s="8"/>
      <c r="E6" s="9">
        <v>500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7"/>
      <c r="B7" s="7" t="s">
        <v>2</v>
      </c>
      <c r="C7" s="7"/>
      <c r="D7" s="10">
        <v>0.13</v>
      </c>
      <c r="E7" s="11">
        <f>E6*13%</f>
        <v>65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7"/>
      <c r="B8" s="8" t="s">
        <v>3</v>
      </c>
      <c r="C8" s="8"/>
      <c r="D8" s="8"/>
      <c r="E8" s="9">
        <f>E6+E7</f>
        <v>565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>
      <c r="A9" s="7"/>
      <c r="B9" s="7" t="s">
        <v>4</v>
      </c>
      <c r="C9" s="7"/>
      <c r="D9" s="10">
        <v>0.05</v>
      </c>
      <c r="E9" s="12">
        <f>IF(G2,0,E8*5%)</f>
        <v>28.25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7"/>
      <c r="B10" s="7" t="s">
        <v>5</v>
      </c>
      <c r="C10" s="7"/>
      <c r="D10" s="30">
        <v>9.9750000000000005E-2</v>
      </c>
      <c r="E10" s="13">
        <f>IF(G3,0,(E8+E9)*9.975%)</f>
        <v>59.176687499999993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7"/>
      <c r="B11" s="8" t="s">
        <v>6</v>
      </c>
      <c r="C11" s="8"/>
      <c r="D11" s="8"/>
      <c r="E11" s="9">
        <f>E8+E9+E10</f>
        <v>652.42668749999996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7"/>
      <c r="B12" s="7"/>
      <c r="C12" s="7"/>
      <c r="D12" s="7"/>
      <c r="E12" s="12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7"/>
      <c r="B13" s="7" t="s">
        <v>2</v>
      </c>
      <c r="C13" s="7"/>
      <c r="D13" s="14">
        <v>0.13</v>
      </c>
      <c r="E13" s="15">
        <f>E6*13%</f>
        <v>65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7"/>
      <c r="B14" s="7" t="s">
        <v>7</v>
      </c>
      <c r="C14" s="7"/>
      <c r="D14" s="14">
        <v>0.02</v>
      </c>
      <c r="E14" s="15">
        <f>E6*2%</f>
        <v>10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7"/>
      <c r="B15" s="7" t="s">
        <v>8</v>
      </c>
      <c r="C15" s="7"/>
      <c r="D15" s="14">
        <v>0.04</v>
      </c>
      <c r="E15" s="16">
        <f>E6*4%</f>
        <v>20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7"/>
      <c r="B16" s="8" t="s">
        <v>9</v>
      </c>
      <c r="C16" s="8"/>
      <c r="D16" s="17"/>
      <c r="E16" s="18">
        <f>E13+E14+E15</f>
        <v>95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7"/>
      <c r="B17" s="19" t="s">
        <v>10</v>
      </c>
      <c r="C17" s="8"/>
      <c r="D17" s="17"/>
      <c r="E17" s="18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9" customHeight="1">
      <c r="A18" s="7"/>
      <c r="B18" s="7"/>
      <c r="C18" s="7"/>
      <c r="D18" s="7"/>
      <c r="E18" s="12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7"/>
      <c r="B19" s="7" t="s">
        <v>6</v>
      </c>
      <c r="C19" s="7"/>
      <c r="D19" s="7"/>
      <c r="E19" s="12">
        <f>E11</f>
        <v>652.42668749999996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7"/>
      <c r="B20" s="7" t="s">
        <v>11</v>
      </c>
      <c r="C20" s="7"/>
      <c r="D20" s="7"/>
      <c r="E20" s="16">
        <f>E16</f>
        <v>95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7"/>
      <c r="B21" s="8" t="s">
        <v>12</v>
      </c>
      <c r="C21" s="8"/>
      <c r="D21" s="8"/>
      <c r="E21" s="9">
        <f>E19-E20</f>
        <v>557.42668749999996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1"/>
      <c r="B23" s="20"/>
      <c r="C23" s="20"/>
      <c r="D23" s="20"/>
      <c r="E23" s="20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1"/>
      <c r="B25" s="8" t="s">
        <v>13</v>
      </c>
      <c r="C25" s="1"/>
      <c r="D25" s="1"/>
      <c r="E25" s="12">
        <v>30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1"/>
      <c r="B26" s="7" t="s">
        <v>14</v>
      </c>
      <c r="C26" s="1"/>
      <c r="D26" s="1"/>
      <c r="E26" s="21">
        <v>1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1"/>
      <c r="B27" s="8" t="s">
        <v>15</v>
      </c>
      <c r="C27" s="1"/>
      <c r="D27" s="1"/>
      <c r="E27" s="22">
        <f>E26*E25</f>
        <v>30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1"/>
      <c r="B28" s="7" t="s">
        <v>4</v>
      </c>
      <c r="C28" s="1"/>
      <c r="D28" s="10">
        <v>0.05</v>
      </c>
      <c r="E28" s="12">
        <f>IF(G2,0,E27*5%)</f>
        <v>1.5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1"/>
      <c r="B29" s="7" t="s">
        <v>5</v>
      </c>
      <c r="C29" s="1"/>
      <c r="D29" s="30">
        <v>9.9750000000000005E-2</v>
      </c>
      <c r="E29" s="13">
        <f>IF(G3,0,(E27+E28)*9.975%)</f>
        <v>3.1421249999999996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1"/>
      <c r="B30" s="8" t="s">
        <v>16</v>
      </c>
      <c r="C30" s="1"/>
      <c r="D30" s="1"/>
      <c r="E30" s="9">
        <f>E27+E28+E29</f>
        <v>34.642125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1"/>
      <c r="B32" s="1"/>
      <c r="C32" s="1"/>
      <c r="D32" s="23"/>
      <c r="E32" s="24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1"/>
      <c r="B33" s="1"/>
      <c r="C33" s="1"/>
      <c r="D33" s="23"/>
      <c r="E33" s="24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1"/>
      <c r="B34" s="7" t="s">
        <v>8</v>
      </c>
      <c r="C34" s="7"/>
      <c r="D34" s="14">
        <v>0.04</v>
      </c>
      <c r="E34" s="16">
        <f>(+E26*E25)*4%</f>
        <v>1.2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1"/>
      <c r="B35" s="8" t="s">
        <v>17</v>
      </c>
      <c r="C35" s="8"/>
      <c r="D35" s="17"/>
      <c r="E35" s="18">
        <f>SUM(E32:E34)</f>
        <v>1.2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1"/>
      <c r="B36" s="8" t="s">
        <v>12</v>
      </c>
      <c r="C36" s="1"/>
      <c r="D36" s="1"/>
      <c r="E36" s="25">
        <f>+E30-E35</f>
        <v>33.442124999999997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1"/>
      <c r="B37" s="8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1"/>
      <c r="B38" s="20"/>
      <c r="C38" s="20"/>
      <c r="D38" s="20"/>
      <c r="E38" s="26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"/>
      <c r="B39" s="1"/>
      <c r="C39" s="1"/>
      <c r="D39" s="1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7" t="s">
        <v>18</v>
      </c>
      <c r="C41" s="7"/>
      <c r="D41" s="7"/>
      <c r="E41" s="12">
        <f>+E11+E30</f>
        <v>687.06881249999992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7" t="s">
        <v>19</v>
      </c>
      <c r="C42" s="7"/>
      <c r="D42" s="7"/>
      <c r="E42" s="16">
        <f>+E16+E35</f>
        <v>96.2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8" t="s">
        <v>12</v>
      </c>
      <c r="C43" s="8"/>
      <c r="D43" s="8"/>
      <c r="E43" s="9">
        <f>+E41-E42</f>
        <v>590.86881249999988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1">
    <mergeCell ref="D2:E2"/>
  </mergeCells>
  <pageMargins left="0.75" right="0.75" top="1" bottom="1" header="0" footer="0"/>
  <pageSetup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Jacques Jobin</dc:creator>
  <cp:lastModifiedBy>info@act-theatre.ca</cp:lastModifiedBy>
  <dcterms:created xsi:type="dcterms:W3CDTF">2012-02-23T20:33:26Z</dcterms:created>
  <dcterms:modified xsi:type="dcterms:W3CDTF">2024-03-01T15:19:19Z</dcterms:modified>
</cp:coreProperties>
</file>